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Dropbox\UFS\Graduação\"/>
    </mc:Choice>
  </mc:AlternateContent>
  <xr:revisionPtr revIDLastSave="0" documentId="13_ncr:1_{EC04DB15-D121-4A7B-8EC2-4D67D592576B}" xr6:coauthVersionLast="47" xr6:coauthVersionMax="47" xr10:uidLastSave="{00000000-0000-0000-0000-000000000000}"/>
  <workbookProtection workbookAlgorithmName="SHA-512" workbookHashValue="+ZncDVWr2CNo9x700U/bj7sTOUfhfmqkUCxJM8bqv8Lccfw5x1rcJSJgwGIovc1dfvS0o1zHotDdDo3/kmBAqg==" workbookSaltValue="sHvm48YW4PgmRch5nDxOrA==" workbookSpinCount="100000" lockStructure="1"/>
  <bookViews>
    <workbookView xWindow="-120" yWindow="-120" windowWidth="29040" windowHeight="15840" xr2:uid="{00000000-000D-0000-FFFF-FFFF00000000}"/>
  </bookViews>
  <sheets>
    <sheet name="Listagem" sheetId="1" r:id="rId1"/>
  </sheets>
  <calcPr calcId="181029"/>
  <extLst>
    <ext uri="GoogleSheetsCustomDataVersion2">
      <go:sheetsCustomData xmlns:go="http://customooxmlschemas.google.com/" r:id="rId5" roundtripDataChecksum="Q/NK/pvpn76pjf1w1XkHkEGX2lhSmLGfCqLxUaBQYm0="/>
    </ext>
  </extLst>
</workbook>
</file>

<file path=xl/calcChain.xml><?xml version="1.0" encoding="utf-8"?>
<calcChain xmlns="http://schemas.openxmlformats.org/spreadsheetml/2006/main">
  <c r="F62" i="1" l="1"/>
  <c r="E67" i="1"/>
  <c r="H68" i="1" s="1"/>
  <c r="E65" i="1"/>
  <c r="H64" i="1" s="1"/>
  <c r="P46" i="1"/>
  <c r="Q46" i="1" s="1"/>
  <c r="P47" i="1"/>
  <c r="Q47" i="1" s="1"/>
  <c r="P48" i="1"/>
  <c r="Q48" i="1" s="1"/>
  <c r="P49" i="1"/>
  <c r="Q49" i="1" s="1"/>
  <c r="P50" i="1"/>
  <c r="Q50" i="1" s="1"/>
  <c r="P51" i="1"/>
  <c r="Q51" i="1" s="1"/>
  <c r="P52" i="1"/>
  <c r="Q52" i="1" s="1"/>
  <c r="P53" i="1"/>
  <c r="Q53" i="1" s="1"/>
  <c r="P54" i="1"/>
  <c r="Q54" i="1" s="1"/>
  <c r="P55" i="1"/>
  <c r="Q55" i="1" s="1"/>
  <c r="P56" i="1"/>
  <c r="Q56" i="1" s="1"/>
  <c r="P57" i="1"/>
  <c r="Q57" i="1" s="1"/>
  <c r="P45" i="1"/>
  <c r="Q45" i="1" s="1"/>
  <c r="H66" i="1" l="1"/>
  <c r="H67" i="1"/>
  <c r="H60" i="1"/>
  <c r="F60" i="1"/>
  <c r="F41" i="1"/>
  <c r="H61" i="1" l="1"/>
  <c r="H62" i="1"/>
  <c r="I60" i="1"/>
</calcChain>
</file>

<file path=xl/sharedStrings.xml><?xml version="1.0" encoding="utf-8"?>
<sst xmlns="http://schemas.openxmlformats.org/spreadsheetml/2006/main" count="91" uniqueCount="62">
  <si>
    <t>Como solicitar o aproveitamento de créditos de extensão? </t>
  </si>
  <si>
    <t>Referências: </t>
  </si>
  <si>
    <t>IN 02/2023/COLENEL</t>
  </si>
  <si>
    <t>Resolução 38/2023/CONEPE</t>
  </si>
  <si>
    <t>Nº</t>
  </si>
  <si>
    <t>Título da atividade</t>
  </si>
  <si>
    <t>Função</t>
  </si>
  <si>
    <t>Data de início</t>
  </si>
  <si>
    <t>Data do fim</t>
  </si>
  <si>
    <t>Coordenador</t>
  </si>
  <si>
    <t>Minicurso de medição de corrente</t>
  </si>
  <si>
    <t>Monitor</t>
  </si>
  <si>
    <t>André-Marie Ampère</t>
  </si>
  <si>
    <t xml:space="preserve"> &lt;---- Apague os dados desta linha e preencha com suas informações. Esta linha é apenas um exemplo.</t>
  </si>
  <si>
    <t>Total da Parte I</t>
  </si>
  <si>
    <t>Total da Parte II</t>
  </si>
  <si>
    <t>TOTAL GERAL</t>
  </si>
  <si>
    <t>*Caso o certificado não traga esta informação, preencher com um "-"</t>
  </si>
  <si>
    <t>3.1 Em Eletrônica, as atividades de "auxiliar de ensino" permitem computar, somadas, até 60 h de extensão;</t>
  </si>
  <si>
    <t>3.2 Em Elétrica, as atividades de "auxiliar de ensino" não são computadas como extensão</t>
  </si>
  <si>
    <t xml:space="preserve">3.3 Em Elétrica, as atividades de "auxiliar de ensino e extensao" permitem computar CH em extensão no caso de preparação de material e atividades, com certificado específico, e sem limite de CH. </t>
  </si>
  <si>
    <t>3.4 Eletrônica - Máxima CH de extensão aproveitável 360 h</t>
  </si>
  <si>
    <t>3.5 Elétrica - Máxima CH de extensão aproveitável 375 h</t>
  </si>
  <si>
    <r>
      <t xml:space="preserve">2. Verifique quais certificados foram obtidos durante a </t>
    </r>
    <r>
      <rPr>
        <b/>
        <sz val="11"/>
        <color theme="1"/>
        <rFont val="Calibri"/>
        <family val="2"/>
      </rPr>
      <t xml:space="preserve">Semana Acadêmica (SEMAC), pois essa é a única situação na qual a participação </t>
    </r>
    <r>
      <rPr>
        <b/>
        <u/>
        <sz val="11"/>
        <color theme="1"/>
        <rFont val="Calibri"/>
        <family val="2"/>
      </rPr>
      <t>passiva</t>
    </r>
    <r>
      <rPr>
        <b/>
        <sz val="11"/>
        <color theme="1"/>
        <rFont val="Calibri"/>
        <family val="2"/>
      </rPr>
      <t xml:space="preserve"> é aproveitada. </t>
    </r>
  </si>
  <si>
    <r>
      <t xml:space="preserve">1. Verifique os certificados que atestam </t>
    </r>
    <r>
      <rPr>
        <b/>
        <sz val="11"/>
        <color theme="1"/>
        <rFont val="Calibri"/>
        <family val="2"/>
      </rPr>
      <t xml:space="preserve">participação </t>
    </r>
    <r>
      <rPr>
        <b/>
        <u/>
        <sz val="11"/>
        <color theme="1"/>
        <rFont val="Calibri"/>
        <family val="2"/>
      </rPr>
      <t>ativa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nas atividades. </t>
    </r>
    <r>
      <rPr>
        <b/>
        <sz val="11"/>
        <color theme="1"/>
        <rFont val="Calibri"/>
        <family val="2"/>
      </rPr>
      <t xml:space="preserve">Ex.: </t>
    </r>
    <r>
      <rPr>
        <sz val="11"/>
        <color theme="1"/>
        <rFont val="Calibri"/>
        <family val="2"/>
      </rPr>
      <t>organização de eventos, preparação de minicursos, preparação de atividades de extensão etc; </t>
    </r>
  </si>
  <si>
    <t>2.1 Na SEMAC, a participação como "ouvinte" ou "participante" pode ser aproveitada;</t>
  </si>
  <si>
    <r>
      <t xml:space="preserve">2.2 O certificado deve conter </t>
    </r>
    <r>
      <rPr>
        <b/>
        <sz val="11"/>
        <color theme="1"/>
        <rFont val="Calibri"/>
        <family val="2"/>
        <scheme val="minor"/>
      </rPr>
      <t xml:space="preserve">no título, ou na descrição, </t>
    </r>
    <r>
      <rPr>
        <sz val="11"/>
        <color theme="1"/>
        <rFont val="Calibri"/>
        <family val="2"/>
        <scheme val="minor"/>
      </rPr>
      <t>que a atividade ocorreu durante uma SEMAC (se não houver, contacte a PROEX e solicite a retificação do certificado);</t>
    </r>
  </si>
  <si>
    <t>2.3. Não será aproveitada CH inferior a 15 h em uma SEMAC;</t>
  </si>
  <si>
    <t>2.4. A CH total aproveitada em participações em uma mesma edição da SEMAC é limitada a 15 h</t>
  </si>
  <si>
    <t xml:space="preserve">2.5. Pode-se aproveitar até 60 h em SEMACs; </t>
  </si>
  <si>
    <r>
      <t xml:space="preserve">2.6. Pode-se </t>
    </r>
    <r>
      <rPr>
        <b/>
        <sz val="11"/>
        <color theme="1"/>
        <rFont val="Calibri"/>
        <family val="2"/>
        <scheme val="minor"/>
      </rPr>
      <t>combinar CH de SEMACs</t>
    </r>
    <r>
      <rPr>
        <sz val="11"/>
        <color theme="1"/>
        <rFont val="Calibri"/>
        <family val="2"/>
        <scheme val="minor"/>
      </rPr>
      <t xml:space="preserve"> diferentes, desde que nenhuma CH seja excedente de uma SEMAC com 15 h já aproveitadas; </t>
    </r>
  </si>
  <si>
    <r>
      <t xml:space="preserve">3. Certificados de participação como “ouvinte”, “participante” ou participação passiva (e não pertecentes à SEMAC) não devem ser utilizados. </t>
    </r>
    <r>
      <rPr>
        <b/>
        <sz val="11"/>
        <color theme="1"/>
        <rFont val="Calibri"/>
        <family val="2"/>
      </rPr>
      <t>Não inclua tais certificados.</t>
    </r>
  </si>
  <si>
    <t>CH</t>
  </si>
  <si>
    <r>
      <t xml:space="preserve">Com os certificados verificados, preencha a tabela abaixo. A </t>
    </r>
    <r>
      <rPr>
        <b/>
        <sz val="11"/>
        <color theme="1"/>
        <rFont val="Calibri"/>
        <family val="2"/>
      </rPr>
      <t xml:space="preserve">Parte I </t>
    </r>
    <r>
      <rPr>
        <sz val="11"/>
        <color theme="1"/>
        <rFont val="Calibri"/>
        <family val="2"/>
      </rPr>
      <t xml:space="preserve">é dedicada às </t>
    </r>
    <r>
      <rPr>
        <b/>
        <sz val="11"/>
        <color theme="1"/>
        <rFont val="Calibri"/>
        <family val="2"/>
      </rPr>
      <t xml:space="preserve">atividades ativas </t>
    </r>
    <r>
      <rPr>
        <sz val="11"/>
        <color theme="1"/>
        <rFont val="Calibri"/>
        <family val="2"/>
      </rPr>
      <t xml:space="preserve">de extensão e a </t>
    </r>
    <r>
      <rPr>
        <b/>
        <sz val="11"/>
        <color theme="1"/>
        <rFont val="Calibri"/>
        <family val="2"/>
      </rPr>
      <t xml:space="preserve">Parte II </t>
    </r>
    <r>
      <rPr>
        <sz val="11"/>
        <color theme="1"/>
        <rFont val="Calibri"/>
        <family val="2"/>
      </rPr>
      <t xml:space="preserve">é dedicada às </t>
    </r>
    <r>
      <rPr>
        <b/>
        <sz val="11"/>
        <color theme="1"/>
        <rFont val="Calibri"/>
        <family val="2"/>
      </rPr>
      <t>atividades passivas</t>
    </r>
    <r>
      <rPr>
        <sz val="11"/>
        <color theme="1"/>
        <rFont val="Calibri"/>
        <family val="2"/>
      </rPr>
      <t xml:space="preserve"> realizadas durante a </t>
    </r>
    <r>
      <rPr>
        <b/>
        <sz val="11"/>
        <color theme="1"/>
        <rFont val="Calibri"/>
        <family val="2"/>
      </rPr>
      <t>SEMAC.</t>
    </r>
    <r>
      <rPr>
        <sz val="11"/>
        <color theme="1"/>
        <rFont val="Calibri"/>
        <family val="2"/>
      </rPr>
      <t xml:space="preserve"> O campo "Total Geral" é uma estimativa da CH de extensão aproveitável, que será submetida à aprovação em colegiado.</t>
    </r>
  </si>
  <si>
    <t>IN 02/2022/COLENE</t>
  </si>
  <si>
    <t>Resolução 38/2019/CONEPE</t>
  </si>
  <si>
    <t>Eng. Elétrica</t>
  </si>
  <si>
    <t>Eng. Eletrônica</t>
  </si>
  <si>
    <t>Parte II - Atividades passivas realizadas durante a SEMAC e consideradas como extensão</t>
  </si>
  <si>
    <t>Parte I - Atividades legitimamente de extensão (ativas)</t>
  </si>
  <si>
    <t>Frequência*</t>
  </si>
  <si>
    <t>SEMAC III</t>
  </si>
  <si>
    <t>SEMAC IV</t>
  </si>
  <si>
    <t>SEMAC V</t>
  </si>
  <si>
    <t>SEMAC VI</t>
  </si>
  <si>
    <t>SEMAC VII</t>
  </si>
  <si>
    <t>SEMAC VIII</t>
  </si>
  <si>
    <t>SEMAC IX</t>
  </si>
  <si>
    <t>SEMAC X</t>
  </si>
  <si>
    <t>SEMAC XI</t>
  </si>
  <si>
    <t>SEMAC XII</t>
  </si>
  <si>
    <t>SEMAC XIII</t>
  </si>
  <si>
    <t>SEMAC XIV</t>
  </si>
  <si>
    <t>SEMAC XV</t>
  </si>
  <si>
    <t>Ano</t>
  </si>
  <si>
    <t>SEMACs</t>
  </si>
  <si>
    <t>SEMAC</t>
  </si>
  <si>
    <t>NÃO ALTERAR ESTAS CÉLULAS:</t>
  </si>
  <si>
    <t>CH totais</t>
  </si>
  <si>
    <t>CH limitada</t>
  </si>
  <si>
    <t>Previsão de CH a ser registrada no histórico</t>
  </si>
  <si>
    <t>Previsão de CH para aproveitamento futuro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</si>
</sst>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2F5496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rgb="FF2F5496"/>
      <name val="Calibri"/>
      <family val="2"/>
    </font>
    <font>
      <b/>
      <u/>
      <sz val="11"/>
      <color theme="1"/>
      <name val="Calibri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4" tint="0.59999389629810485"/>
        <bgColor rgb="FFD9D9D9"/>
      </patternFill>
    </fill>
    <fill>
      <patternFill patternType="solid">
        <fgColor theme="9" tint="0.59999389629810485"/>
        <bgColor rgb="FFD9D9D9"/>
      </patternFill>
    </fill>
    <fill>
      <patternFill patternType="solid">
        <fgColor theme="6" tint="0.59999389629810485"/>
        <bgColor rgb="FF666666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1" fillId="0" borderId="4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14" fontId="7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9" fontId="7" fillId="0" borderId="4" xfId="0" applyNumberFormat="1" applyFont="1" applyBorder="1" applyAlignment="1">
      <alignment horizontal="center"/>
    </xf>
    <xf numFmtId="0" fontId="13" fillId="4" borderId="0" xfId="0" applyFont="1" applyFill="1" applyAlignment="1">
      <alignment horizontal="left" vertical="center" wrapText="1"/>
    </xf>
    <xf numFmtId="0" fontId="0" fillId="4" borderId="0" xfId="0" applyFill="1"/>
    <xf numFmtId="49" fontId="13" fillId="4" borderId="0" xfId="0" applyNumberFormat="1" applyFont="1" applyFill="1" applyAlignment="1">
      <alignment vertical="center" wrapText="1"/>
    </xf>
    <xf numFmtId="0" fontId="7" fillId="4" borderId="0" xfId="0" applyFont="1" applyFill="1" applyAlignment="1">
      <alignment horizontal="left" vertical="center" wrapText="1"/>
    </xf>
    <xf numFmtId="0" fontId="8" fillId="4" borderId="0" xfId="0" applyFont="1" applyFill="1"/>
    <xf numFmtId="0" fontId="7" fillId="4" borderId="0" xfId="0" applyFont="1" applyFill="1"/>
    <xf numFmtId="0" fontId="12" fillId="5" borderId="0" xfId="0" applyFont="1" applyFill="1"/>
    <xf numFmtId="0" fontId="8" fillId="5" borderId="0" xfId="0" applyFont="1" applyFill="1"/>
    <xf numFmtId="0" fontId="6" fillId="4" borderId="0" xfId="0" applyFont="1" applyFill="1" applyAlignment="1">
      <alignment horizontal="center" vertical="center" wrapText="1"/>
    </xf>
    <xf numFmtId="49" fontId="7" fillId="4" borderId="0" xfId="0" applyNumberFormat="1" applyFont="1" applyFill="1" applyAlignment="1">
      <alignment horizontal="left" vertical="center" wrapText="1"/>
    </xf>
    <xf numFmtId="0" fontId="7" fillId="4" borderId="0" xfId="0" applyFont="1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4" fillId="0" borderId="4" xfId="0" quotePrefix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4" fillId="4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9" fillId="6" borderId="4" xfId="0" applyFont="1" applyFill="1" applyBorder="1" applyAlignment="1">
      <alignment horizontal="center" vertical="center"/>
    </xf>
    <xf numFmtId="0" fontId="11" fillId="6" borderId="4" xfId="0" applyFont="1" applyFill="1" applyBorder="1"/>
    <xf numFmtId="0" fontId="9" fillId="7" borderId="4" xfId="0" applyFont="1" applyFill="1" applyBorder="1" applyAlignment="1">
      <alignment horizontal="center" vertical="center"/>
    </xf>
    <xf numFmtId="0" fontId="11" fillId="7" borderId="4" xfId="0" applyFont="1" applyFill="1" applyBorder="1"/>
    <xf numFmtId="0" fontId="4" fillId="3" borderId="0" xfId="0" applyFont="1" applyFill="1" applyAlignment="1">
      <alignment horizontal="left"/>
    </xf>
    <xf numFmtId="0" fontId="19" fillId="8" borderId="4" xfId="0" applyFont="1" applyFill="1" applyBorder="1" applyAlignment="1">
      <alignment horizontal="right"/>
    </xf>
    <xf numFmtId="0" fontId="19" fillId="8" borderId="4" xfId="0" applyFont="1" applyFill="1" applyBorder="1"/>
    <xf numFmtId="0" fontId="2" fillId="4" borderId="0" xfId="0" applyFont="1" applyFill="1"/>
    <xf numFmtId="0" fontId="11" fillId="11" borderId="0" xfId="0" applyFont="1" applyFill="1" applyAlignment="1">
      <alignment horizontal="center"/>
    </xf>
    <xf numFmtId="0" fontId="11" fillId="11" borderId="0" xfId="0" applyFont="1" applyFill="1"/>
    <xf numFmtId="0" fontId="11" fillId="4" borderId="0" xfId="0" applyFont="1" applyFill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10" fillId="0" borderId="3" xfId="0" applyFont="1" applyBorder="1"/>
    <xf numFmtId="0" fontId="17" fillId="0" borderId="0" xfId="0" applyFont="1" applyAlignment="1">
      <alignment horizontal="center" vertical="center" wrapText="1"/>
    </xf>
    <xf numFmtId="0" fontId="16" fillId="0" borderId="0" xfId="0" applyFont="1"/>
    <xf numFmtId="0" fontId="13" fillId="3" borderId="0" xfId="0" applyFont="1" applyFill="1" applyAlignment="1">
      <alignment horizontal="left" vertical="center" wrapText="1"/>
    </xf>
    <xf numFmtId="0" fontId="0" fillId="3" borderId="0" xfId="0" applyFill="1"/>
    <xf numFmtId="0" fontId="13" fillId="4" borderId="0" xfId="0" applyFont="1" applyFill="1" applyAlignment="1">
      <alignment horizontal="left" vertical="center" wrapText="1"/>
    </xf>
    <xf numFmtId="0" fontId="0" fillId="4" borderId="0" xfId="0" applyFill="1"/>
    <xf numFmtId="0" fontId="4" fillId="3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14" fillId="2" borderId="1" xfId="0" applyFont="1" applyFill="1" applyBorder="1" applyAlignment="1">
      <alignment horizontal="center"/>
    </xf>
    <xf numFmtId="0" fontId="10" fillId="0" borderId="2" xfId="0" applyFont="1" applyBorder="1"/>
    <xf numFmtId="0" fontId="15" fillId="3" borderId="0" xfId="0" applyFont="1" applyFill="1" applyAlignment="1">
      <alignment wrapText="1"/>
    </xf>
    <xf numFmtId="0" fontId="8" fillId="0" borderId="1" xfId="0" applyFont="1" applyBorder="1" applyAlignment="1">
      <alignment horizontal="center"/>
    </xf>
    <xf numFmtId="0" fontId="5" fillId="4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11" fillId="9" borderId="0" xfId="0" applyFont="1" applyFill="1" applyAlignment="1">
      <alignment horizontal="center" vertical="center"/>
    </xf>
    <xf numFmtId="0" fontId="11" fillId="10" borderId="0" xfId="0" applyFont="1" applyFill="1" applyAlignment="1">
      <alignment horizontal="center" vertical="center"/>
    </xf>
    <xf numFmtId="0" fontId="1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9"/>
  <sheetViews>
    <sheetView tabSelected="1" zoomScale="85" zoomScaleNormal="85" workbookViewId="0">
      <selection activeCell="B27" sqref="B27"/>
    </sheetView>
  </sheetViews>
  <sheetFormatPr defaultColWidth="14.42578125" defaultRowHeight="15" customHeight="1" x14ac:dyDescent="0.25"/>
  <cols>
    <col min="1" max="1" width="3.7109375" style="8" customWidth="1"/>
    <col min="2" max="2" width="42.7109375" style="8" customWidth="1"/>
    <col min="3" max="3" width="13.140625" style="8" customWidth="1"/>
    <col min="4" max="4" width="13.85546875" style="8" customWidth="1"/>
    <col min="5" max="5" width="14.85546875" style="8" customWidth="1"/>
    <col min="6" max="6" width="9.85546875" style="8" customWidth="1"/>
    <col min="7" max="7" width="15.7109375" style="8" customWidth="1"/>
    <col min="8" max="8" width="13.42578125" style="8" customWidth="1"/>
    <col min="9" max="9" width="34.5703125" style="8" customWidth="1"/>
    <col min="10" max="15" width="8.7109375" style="8" customWidth="1"/>
    <col min="16" max="16" width="14.28515625" style="8" customWidth="1"/>
    <col min="17" max="28" width="8.7109375" style="8" customWidth="1"/>
    <col min="29" max="16384" width="14.42578125" style="8"/>
  </cols>
  <sheetData>
    <row r="1" spans="1:9" ht="42" customHeight="1" x14ac:dyDescent="0.25">
      <c r="A1" s="15"/>
      <c r="B1" s="47" t="s">
        <v>0</v>
      </c>
      <c r="C1" s="48"/>
      <c r="D1" s="48"/>
      <c r="E1" s="48"/>
      <c r="F1" s="48"/>
      <c r="G1" s="48"/>
      <c r="H1" s="48"/>
      <c r="I1" s="48"/>
    </row>
    <row r="2" spans="1:9" x14ac:dyDescent="0.25">
      <c r="A2" s="10"/>
      <c r="B2" s="49" t="s">
        <v>24</v>
      </c>
      <c r="C2" s="50"/>
      <c r="D2" s="50"/>
      <c r="E2" s="50"/>
      <c r="F2" s="50"/>
      <c r="G2" s="50"/>
      <c r="H2" s="50"/>
      <c r="I2" s="50"/>
    </row>
    <row r="3" spans="1:9" x14ac:dyDescent="0.25">
      <c r="A3" s="10"/>
      <c r="B3" s="51" t="s">
        <v>23</v>
      </c>
      <c r="C3" s="52"/>
      <c r="D3" s="52"/>
      <c r="E3" s="52"/>
      <c r="F3" s="52"/>
      <c r="G3" s="52"/>
      <c r="H3" s="52"/>
      <c r="I3" s="52"/>
    </row>
    <row r="4" spans="1:9" x14ac:dyDescent="0.25">
      <c r="A4" s="10"/>
      <c r="B4" s="7"/>
      <c r="C4" s="53" t="s">
        <v>25</v>
      </c>
      <c r="D4" s="53"/>
      <c r="E4" s="53"/>
      <c r="F4" s="53"/>
      <c r="G4" s="53"/>
      <c r="H4" s="53"/>
      <c r="I4" s="53"/>
    </row>
    <row r="5" spans="1:9" x14ac:dyDescent="0.25">
      <c r="A5" s="10"/>
      <c r="B5" s="7"/>
      <c r="C5" s="54" t="s">
        <v>26</v>
      </c>
      <c r="D5" s="54"/>
      <c r="E5" s="54"/>
      <c r="F5" s="54"/>
      <c r="G5" s="54"/>
      <c r="H5" s="54"/>
      <c r="I5" s="54"/>
    </row>
    <row r="6" spans="1:9" ht="15" customHeight="1" x14ac:dyDescent="0.25">
      <c r="A6" s="16"/>
      <c r="B6" s="9"/>
      <c r="C6" s="53" t="s">
        <v>27</v>
      </c>
      <c r="D6" s="53"/>
      <c r="E6" s="53"/>
      <c r="F6" s="53"/>
      <c r="G6" s="53"/>
      <c r="H6" s="53"/>
      <c r="I6" s="53"/>
    </row>
    <row r="7" spans="1:9" ht="15" customHeight="1" x14ac:dyDescent="0.25">
      <c r="A7" s="16"/>
      <c r="B7" s="9"/>
      <c r="C7" s="38"/>
      <c r="D7" s="38"/>
      <c r="E7" s="38"/>
      <c r="F7" s="38"/>
      <c r="G7" s="38"/>
      <c r="H7" s="38"/>
      <c r="I7" s="38"/>
    </row>
    <row r="8" spans="1:9" ht="15" customHeight="1" x14ac:dyDescent="0.25">
      <c r="A8" s="16"/>
      <c r="B8" s="9"/>
      <c r="C8" s="54" t="s">
        <v>28</v>
      </c>
      <c r="D8" s="54"/>
      <c r="E8" s="54"/>
      <c r="F8" s="54"/>
      <c r="G8" s="54"/>
      <c r="H8" s="54"/>
      <c r="I8" s="54"/>
    </row>
    <row r="9" spans="1:9" ht="15" customHeight="1" x14ac:dyDescent="0.25">
      <c r="A9" s="16"/>
      <c r="B9" s="9"/>
      <c r="C9" s="53" t="s">
        <v>29</v>
      </c>
      <c r="D9" s="53"/>
      <c r="E9" s="53"/>
      <c r="F9" s="53"/>
      <c r="G9" s="53"/>
      <c r="H9" s="53"/>
      <c r="I9" s="53"/>
    </row>
    <row r="10" spans="1:9" ht="15" customHeight="1" x14ac:dyDescent="0.25">
      <c r="A10" s="16"/>
      <c r="B10" s="9"/>
      <c r="C10" s="54" t="s">
        <v>30</v>
      </c>
      <c r="D10" s="54"/>
      <c r="E10" s="54"/>
      <c r="F10" s="54"/>
      <c r="G10" s="54"/>
      <c r="H10" s="54"/>
      <c r="I10" s="54"/>
    </row>
    <row r="11" spans="1:9" x14ac:dyDescent="0.25">
      <c r="A11" s="10"/>
      <c r="B11" s="49" t="s">
        <v>31</v>
      </c>
      <c r="C11" s="50"/>
      <c r="D11" s="50"/>
      <c r="E11" s="50"/>
      <c r="F11" s="50"/>
      <c r="G11" s="50"/>
      <c r="H11" s="50"/>
      <c r="I11" s="50"/>
    </row>
    <row r="12" spans="1:9" ht="14.25" customHeight="1" x14ac:dyDescent="0.25">
      <c r="A12" s="10"/>
      <c r="B12" s="10"/>
      <c r="C12" s="59" t="s">
        <v>18</v>
      </c>
      <c r="D12" s="59"/>
      <c r="E12" s="59"/>
      <c r="F12" s="59"/>
      <c r="G12" s="59"/>
      <c r="H12" s="59"/>
      <c r="I12" s="59"/>
    </row>
    <row r="13" spans="1:9" ht="14.25" customHeight="1" x14ac:dyDescent="0.25">
      <c r="A13" s="10"/>
      <c r="B13" s="11"/>
      <c r="C13" s="57" t="s">
        <v>19</v>
      </c>
      <c r="D13" s="50"/>
      <c r="E13" s="50"/>
      <c r="F13" s="50"/>
      <c r="G13" s="50"/>
      <c r="H13" s="50"/>
      <c r="I13" s="50"/>
    </row>
    <row r="14" spans="1:9" ht="14.25" customHeight="1" x14ac:dyDescent="0.25">
      <c r="A14" s="10"/>
      <c r="C14" s="59" t="s">
        <v>20</v>
      </c>
      <c r="D14" s="59"/>
      <c r="E14" s="59"/>
      <c r="F14" s="59"/>
      <c r="G14" s="59"/>
      <c r="H14" s="59"/>
      <c r="I14" s="59"/>
    </row>
    <row r="15" spans="1:9" ht="14.25" customHeight="1" x14ac:dyDescent="0.25">
      <c r="A15" s="10"/>
      <c r="C15" s="60" t="s">
        <v>21</v>
      </c>
      <c r="D15" s="60"/>
      <c r="E15" s="60"/>
      <c r="F15" s="60"/>
      <c r="G15" s="60"/>
      <c r="H15" s="60"/>
      <c r="I15" s="60"/>
    </row>
    <row r="16" spans="1:9" ht="14.25" customHeight="1" x14ac:dyDescent="0.25">
      <c r="A16" s="10"/>
      <c r="C16" s="59" t="s">
        <v>22</v>
      </c>
      <c r="D16" s="59"/>
      <c r="E16" s="59"/>
      <c r="F16" s="59"/>
      <c r="G16" s="59"/>
      <c r="H16" s="59"/>
      <c r="I16" s="59"/>
    </row>
    <row r="17" spans="1:16" ht="15" customHeight="1" x14ac:dyDescent="0.25">
      <c r="A17" s="10"/>
      <c r="B17" s="49" t="s">
        <v>33</v>
      </c>
      <c r="C17" s="49"/>
      <c r="D17" s="49"/>
      <c r="E17" s="49"/>
      <c r="F17" s="49"/>
      <c r="G17" s="49"/>
      <c r="H17" s="49"/>
      <c r="I17" s="49"/>
    </row>
    <row r="18" spans="1:16" ht="14.25" customHeight="1" x14ac:dyDescent="0.25">
      <c r="A18" s="10"/>
      <c r="B18" s="49"/>
      <c r="C18" s="49"/>
      <c r="D18" s="49"/>
      <c r="E18" s="49"/>
      <c r="F18" s="49"/>
      <c r="G18" s="49"/>
      <c r="H18" s="49"/>
      <c r="I18" s="49"/>
      <c r="J18" s="12"/>
      <c r="K18" s="12"/>
    </row>
    <row r="19" spans="1:16" ht="14.25" customHeight="1" x14ac:dyDescent="0.25"/>
    <row r="20" spans="1:16" ht="14.25" customHeight="1" x14ac:dyDescent="0.25">
      <c r="B20" s="11" t="s">
        <v>1</v>
      </c>
      <c r="C20" s="31" t="s">
        <v>36</v>
      </c>
      <c r="D20" s="11"/>
      <c r="E20" s="31" t="s">
        <v>37</v>
      </c>
    </row>
    <row r="21" spans="1:16" ht="14.25" customHeight="1" x14ac:dyDescent="0.25">
      <c r="B21" s="11"/>
      <c r="C21" s="11" t="s">
        <v>2</v>
      </c>
      <c r="D21" s="11"/>
      <c r="E21" s="31" t="s">
        <v>34</v>
      </c>
    </row>
    <row r="22" spans="1:16" ht="14.25" customHeight="1" x14ac:dyDescent="0.25">
      <c r="C22" s="11" t="s">
        <v>3</v>
      </c>
      <c r="E22" s="31" t="s">
        <v>35</v>
      </c>
    </row>
    <row r="23" spans="1:16" ht="14.25" customHeight="1" x14ac:dyDescent="0.25"/>
    <row r="24" spans="1:16" ht="14.25" customHeight="1" x14ac:dyDescent="0.25">
      <c r="A24" s="55" t="s">
        <v>39</v>
      </c>
      <c r="B24" s="56"/>
      <c r="C24" s="56"/>
      <c r="D24" s="56"/>
      <c r="E24" s="56"/>
      <c r="F24" s="56"/>
      <c r="G24" s="56"/>
      <c r="H24" s="56"/>
      <c r="I24" s="46"/>
    </row>
    <row r="25" spans="1:16" ht="14.25" customHeight="1" x14ac:dyDescent="0.25">
      <c r="A25" s="27" t="s">
        <v>4</v>
      </c>
      <c r="B25" s="28" t="s">
        <v>5</v>
      </c>
      <c r="C25" s="28" t="s">
        <v>6</v>
      </c>
      <c r="D25" s="28" t="s">
        <v>7</v>
      </c>
      <c r="E25" s="28" t="s">
        <v>8</v>
      </c>
      <c r="F25" s="29" t="s">
        <v>32</v>
      </c>
      <c r="G25" s="30" t="s">
        <v>40</v>
      </c>
      <c r="H25" s="45" t="s">
        <v>9</v>
      </c>
      <c r="I25" s="46"/>
    </row>
    <row r="26" spans="1:16" ht="14.25" customHeight="1" x14ac:dyDescent="0.25">
      <c r="A26" s="1">
        <v>1</v>
      </c>
      <c r="B26" s="2" t="s">
        <v>10</v>
      </c>
      <c r="C26" s="3" t="s">
        <v>11</v>
      </c>
      <c r="D26" s="4">
        <v>44935</v>
      </c>
      <c r="E26" s="4">
        <v>44964</v>
      </c>
      <c r="F26" s="5">
        <v>17</v>
      </c>
      <c r="G26" s="6">
        <v>1</v>
      </c>
      <c r="H26" s="58" t="s">
        <v>12</v>
      </c>
      <c r="I26" s="46"/>
      <c r="J26" s="13" t="s">
        <v>13</v>
      </c>
      <c r="K26" s="13"/>
      <c r="L26" s="14"/>
      <c r="M26" s="14"/>
      <c r="N26" s="14"/>
      <c r="O26" s="14"/>
      <c r="P26" s="14"/>
    </row>
    <row r="27" spans="1:16" ht="14.25" customHeight="1" x14ac:dyDescent="0.25">
      <c r="A27" s="1">
        <v>2</v>
      </c>
      <c r="B27" s="2"/>
      <c r="C27" s="4"/>
      <c r="D27" s="4"/>
      <c r="E27" s="4"/>
      <c r="F27" s="5"/>
      <c r="G27" s="3"/>
      <c r="H27" s="58"/>
      <c r="I27" s="46"/>
    </row>
    <row r="28" spans="1:16" ht="14.25" customHeight="1" x14ac:dyDescent="0.25">
      <c r="A28" s="1">
        <v>3</v>
      </c>
      <c r="B28" s="2"/>
      <c r="C28" s="5"/>
      <c r="D28" s="5"/>
      <c r="E28" s="5"/>
      <c r="F28" s="5"/>
      <c r="G28" s="3"/>
      <c r="H28" s="58"/>
      <c r="I28" s="46"/>
    </row>
    <row r="29" spans="1:16" ht="14.25" customHeight="1" x14ac:dyDescent="0.25">
      <c r="A29" s="1">
        <v>4</v>
      </c>
      <c r="B29" s="2"/>
      <c r="C29" s="5"/>
      <c r="D29" s="5"/>
      <c r="E29" s="5"/>
      <c r="F29" s="5"/>
      <c r="G29" s="3"/>
      <c r="H29" s="58"/>
      <c r="I29" s="46"/>
    </row>
    <row r="30" spans="1:16" ht="14.25" customHeight="1" x14ac:dyDescent="0.25">
      <c r="A30" s="1">
        <v>5</v>
      </c>
      <c r="B30" s="2"/>
      <c r="C30" s="5"/>
      <c r="D30" s="5"/>
      <c r="E30" s="5"/>
      <c r="F30" s="5"/>
      <c r="G30" s="3"/>
      <c r="H30" s="58"/>
      <c r="I30" s="46"/>
    </row>
    <row r="31" spans="1:16" ht="14.25" customHeight="1" x14ac:dyDescent="0.25">
      <c r="A31" s="1">
        <v>6</v>
      </c>
      <c r="B31" s="2"/>
      <c r="C31" s="5"/>
      <c r="D31" s="5"/>
      <c r="E31" s="5"/>
      <c r="F31" s="5"/>
      <c r="G31" s="3"/>
      <c r="H31" s="58"/>
      <c r="I31" s="46"/>
    </row>
    <row r="32" spans="1:16" ht="14.25" customHeight="1" x14ac:dyDescent="0.25">
      <c r="A32" s="1">
        <v>7</v>
      </c>
      <c r="B32" s="2"/>
      <c r="C32" s="5"/>
      <c r="D32" s="5"/>
      <c r="E32" s="5"/>
      <c r="F32" s="5"/>
      <c r="G32" s="3"/>
      <c r="H32" s="58"/>
      <c r="I32" s="46"/>
    </row>
    <row r="33" spans="1:18" ht="14.25" customHeight="1" x14ac:dyDescent="0.25">
      <c r="A33" s="1">
        <v>8</v>
      </c>
      <c r="B33" s="2"/>
      <c r="C33" s="5"/>
      <c r="D33" s="5"/>
      <c r="E33" s="5"/>
      <c r="F33" s="5"/>
      <c r="G33" s="3"/>
      <c r="H33" s="58"/>
      <c r="I33" s="46"/>
    </row>
    <row r="34" spans="1:18" ht="14.25" customHeight="1" x14ac:dyDescent="0.25">
      <c r="A34" s="1">
        <v>9</v>
      </c>
      <c r="B34" s="2"/>
      <c r="C34" s="5"/>
      <c r="D34" s="5"/>
      <c r="E34" s="5"/>
      <c r="F34" s="5"/>
      <c r="G34" s="3"/>
      <c r="H34" s="58"/>
      <c r="I34" s="46"/>
    </row>
    <row r="35" spans="1:18" ht="14.25" customHeight="1" x14ac:dyDescent="0.25">
      <c r="A35" s="1">
        <v>10</v>
      </c>
      <c r="B35" s="2"/>
      <c r="C35" s="5"/>
      <c r="D35" s="5"/>
      <c r="E35" s="5"/>
      <c r="F35" s="5"/>
      <c r="G35" s="3"/>
      <c r="H35" s="58"/>
      <c r="I35" s="46"/>
    </row>
    <row r="36" spans="1:18" ht="14.25" customHeight="1" x14ac:dyDescent="0.25">
      <c r="A36" s="1">
        <v>11</v>
      </c>
      <c r="B36" s="2"/>
      <c r="C36" s="5"/>
      <c r="D36" s="5"/>
      <c r="E36" s="5"/>
      <c r="F36" s="5"/>
      <c r="G36" s="3"/>
      <c r="H36" s="58"/>
      <c r="I36" s="46"/>
    </row>
    <row r="37" spans="1:18" ht="14.25" customHeight="1" x14ac:dyDescent="0.25">
      <c r="A37" s="1">
        <v>12</v>
      </c>
      <c r="B37" s="2"/>
      <c r="C37" s="5"/>
      <c r="D37" s="5"/>
      <c r="E37" s="5"/>
      <c r="F37" s="5"/>
      <c r="G37" s="3"/>
      <c r="H37" s="58"/>
      <c r="I37" s="46"/>
    </row>
    <row r="38" spans="1:18" ht="14.25" customHeight="1" x14ac:dyDescent="0.25">
      <c r="A38" s="1">
        <v>13</v>
      </c>
      <c r="B38" s="2"/>
      <c r="C38" s="5"/>
      <c r="D38" s="5"/>
      <c r="E38" s="5"/>
      <c r="F38" s="5"/>
      <c r="G38" s="3"/>
      <c r="H38" s="58"/>
      <c r="I38" s="46"/>
    </row>
    <row r="39" spans="1:18" ht="14.25" customHeight="1" x14ac:dyDescent="0.25">
      <c r="A39" s="1">
        <v>14</v>
      </c>
      <c r="B39" s="2"/>
      <c r="C39" s="5"/>
      <c r="D39" s="5"/>
      <c r="E39" s="5"/>
      <c r="F39" s="5"/>
      <c r="G39" s="3"/>
      <c r="H39" s="58"/>
      <c r="I39" s="46"/>
    </row>
    <row r="40" spans="1:18" ht="14.25" customHeight="1" x14ac:dyDescent="0.25">
      <c r="A40" s="1">
        <v>15</v>
      </c>
      <c r="B40" s="2"/>
      <c r="C40" s="5"/>
      <c r="D40" s="5"/>
      <c r="E40" s="5"/>
      <c r="F40" s="5"/>
      <c r="G40" s="3"/>
      <c r="H40" s="58"/>
      <c r="I40" s="46"/>
    </row>
    <row r="41" spans="1:18" ht="14.25" customHeight="1" x14ac:dyDescent="0.25">
      <c r="B41" s="11" t="s">
        <v>17</v>
      </c>
      <c r="E41" s="34" t="s">
        <v>14</v>
      </c>
      <c r="F41" s="35">
        <f>SUM(F26:F40)</f>
        <v>17</v>
      </c>
      <c r="G41" s="17"/>
    </row>
    <row r="42" spans="1:18" ht="14.25" customHeight="1" x14ac:dyDescent="0.25">
      <c r="G42" s="17"/>
    </row>
    <row r="43" spans="1:18" ht="14.25" customHeight="1" x14ac:dyDescent="0.25">
      <c r="A43" s="55" t="s">
        <v>38</v>
      </c>
      <c r="B43" s="56"/>
      <c r="C43" s="56"/>
      <c r="D43" s="56"/>
      <c r="E43" s="56"/>
      <c r="F43" s="56"/>
      <c r="G43" s="56"/>
      <c r="H43" s="56"/>
      <c r="I43" s="46"/>
      <c r="N43" s="44" t="s">
        <v>57</v>
      </c>
      <c r="O43" s="44"/>
      <c r="P43" s="44"/>
    </row>
    <row r="44" spans="1:18" ht="14.25" customHeight="1" thickBot="1" x14ac:dyDescent="0.3">
      <c r="A44" s="27" t="s">
        <v>4</v>
      </c>
      <c r="B44" s="28" t="s">
        <v>5</v>
      </c>
      <c r="C44" s="28" t="s">
        <v>56</v>
      </c>
      <c r="D44" s="28" t="s">
        <v>7</v>
      </c>
      <c r="E44" s="28" t="s">
        <v>8</v>
      </c>
      <c r="F44" s="29" t="s">
        <v>32</v>
      </c>
      <c r="G44" s="30" t="s">
        <v>40</v>
      </c>
      <c r="H44" s="45" t="s">
        <v>9</v>
      </c>
      <c r="I44" s="46"/>
      <c r="N44" s="19" t="s">
        <v>55</v>
      </c>
      <c r="O44" s="19" t="s">
        <v>54</v>
      </c>
      <c r="P44" s="33" t="s">
        <v>58</v>
      </c>
      <c r="Q44" s="32" t="s">
        <v>59</v>
      </c>
    </row>
    <row r="45" spans="1:18" ht="14.25" customHeight="1" x14ac:dyDescent="0.25">
      <c r="A45" s="1">
        <v>16</v>
      </c>
      <c r="B45" s="2" t="s">
        <v>10</v>
      </c>
      <c r="C45" s="3" t="s">
        <v>44</v>
      </c>
      <c r="D45" s="4">
        <v>44935</v>
      </c>
      <c r="E45" s="4">
        <v>44964</v>
      </c>
      <c r="F45" s="5">
        <v>6</v>
      </c>
      <c r="G45" s="6">
        <v>1</v>
      </c>
      <c r="H45" s="58" t="s">
        <v>12</v>
      </c>
      <c r="I45" s="46"/>
      <c r="J45" s="13"/>
      <c r="K45" s="13"/>
      <c r="L45" s="13"/>
      <c r="M45" s="20">
        <v>3</v>
      </c>
      <c r="N45" s="21" t="s">
        <v>41</v>
      </c>
      <c r="O45" s="22">
        <v>2016</v>
      </c>
      <c r="P45" s="18">
        <f t="shared" ref="P45:P57" si="0">SUMIF($C$45:$C$59,$N45,$F$45:$F$59)</f>
        <v>0</v>
      </c>
      <c r="Q45" s="19">
        <f>IF(P45&gt;15,15,P45)</f>
        <v>0</v>
      </c>
      <c r="R45" s="13"/>
    </row>
    <row r="46" spans="1:18" ht="14.25" customHeight="1" x14ac:dyDescent="0.25">
      <c r="A46" s="1">
        <v>17</v>
      </c>
      <c r="B46" s="2" t="s">
        <v>10</v>
      </c>
      <c r="C46" s="4" t="s">
        <v>46</v>
      </c>
      <c r="D46" s="4">
        <v>44935</v>
      </c>
      <c r="E46" s="4">
        <v>44964</v>
      </c>
      <c r="F46" s="5">
        <v>3</v>
      </c>
      <c r="G46" s="6">
        <v>1</v>
      </c>
      <c r="H46" s="58" t="s">
        <v>12</v>
      </c>
      <c r="I46" s="46"/>
      <c r="J46" s="13"/>
      <c r="K46" s="13"/>
      <c r="L46" s="13"/>
      <c r="M46" s="20">
        <v>4</v>
      </c>
      <c r="N46" s="23" t="s">
        <v>42</v>
      </c>
      <c r="O46" s="24">
        <v>2017</v>
      </c>
      <c r="P46" s="18">
        <f t="shared" si="0"/>
        <v>0</v>
      </c>
      <c r="Q46" s="19">
        <f t="shared" ref="Q46:Q57" si="1">IF(P46&gt;15,15,P46)</f>
        <v>0</v>
      </c>
      <c r="R46" s="13"/>
    </row>
    <row r="47" spans="1:18" ht="14.25" customHeight="1" x14ac:dyDescent="0.25">
      <c r="A47" s="1">
        <v>18</v>
      </c>
      <c r="B47" s="2" t="s">
        <v>10</v>
      </c>
      <c r="C47" s="5" t="s">
        <v>44</v>
      </c>
      <c r="D47" s="4">
        <v>44935</v>
      </c>
      <c r="E47" s="4">
        <v>44964</v>
      </c>
      <c r="F47" s="5">
        <v>10</v>
      </c>
      <c r="G47" s="6">
        <v>1</v>
      </c>
      <c r="H47" s="58" t="s">
        <v>12</v>
      </c>
      <c r="I47" s="46"/>
      <c r="M47" s="20">
        <v>5</v>
      </c>
      <c r="N47" s="23" t="s">
        <v>43</v>
      </c>
      <c r="O47" s="24">
        <v>2018</v>
      </c>
      <c r="P47" s="18">
        <f t="shared" si="0"/>
        <v>9</v>
      </c>
      <c r="Q47" s="19">
        <f t="shared" si="1"/>
        <v>9</v>
      </c>
    </row>
    <row r="48" spans="1:18" ht="14.25" customHeight="1" x14ac:dyDescent="0.25">
      <c r="A48" s="1">
        <v>19</v>
      </c>
      <c r="B48" s="2" t="s">
        <v>10</v>
      </c>
      <c r="C48" s="5" t="s">
        <v>46</v>
      </c>
      <c r="D48" s="4">
        <v>44935</v>
      </c>
      <c r="E48" s="4">
        <v>44964</v>
      </c>
      <c r="F48" s="5">
        <v>12</v>
      </c>
      <c r="G48" s="6">
        <v>1</v>
      </c>
      <c r="H48" s="58" t="s">
        <v>12</v>
      </c>
      <c r="I48" s="46"/>
      <c r="M48" s="20">
        <v>6</v>
      </c>
      <c r="N48" s="23" t="s">
        <v>44</v>
      </c>
      <c r="O48" s="24">
        <v>2019</v>
      </c>
      <c r="P48" s="18">
        <f t="shared" si="0"/>
        <v>16</v>
      </c>
      <c r="Q48" s="19">
        <f t="shared" si="1"/>
        <v>15</v>
      </c>
    </row>
    <row r="49" spans="1:17" ht="14.25" customHeight="1" x14ac:dyDescent="0.25">
      <c r="A49" s="1">
        <v>20</v>
      </c>
      <c r="B49" s="2" t="s">
        <v>10</v>
      </c>
      <c r="C49" s="5" t="s">
        <v>47</v>
      </c>
      <c r="D49" s="4">
        <v>44935</v>
      </c>
      <c r="E49" s="4">
        <v>44964</v>
      </c>
      <c r="F49" s="5">
        <v>17</v>
      </c>
      <c r="G49" s="6">
        <v>1</v>
      </c>
      <c r="H49" s="58" t="s">
        <v>12</v>
      </c>
      <c r="I49" s="46"/>
      <c r="M49" s="20">
        <v>7</v>
      </c>
      <c r="N49" s="23" t="s">
        <v>45</v>
      </c>
      <c r="O49" s="24">
        <v>2021</v>
      </c>
      <c r="P49" s="18">
        <f t="shared" si="0"/>
        <v>0</v>
      </c>
      <c r="Q49" s="19">
        <f t="shared" si="1"/>
        <v>0</v>
      </c>
    </row>
    <row r="50" spans="1:17" ht="14.25" customHeight="1" x14ac:dyDescent="0.25">
      <c r="A50" s="1">
        <v>21</v>
      </c>
      <c r="B50" s="2" t="s">
        <v>10</v>
      </c>
      <c r="C50" s="5" t="s">
        <v>43</v>
      </c>
      <c r="D50" s="4">
        <v>44935</v>
      </c>
      <c r="E50" s="4">
        <v>44964</v>
      </c>
      <c r="F50" s="5">
        <v>2</v>
      </c>
      <c r="G50" s="6">
        <v>1</v>
      </c>
      <c r="H50" s="58" t="s">
        <v>12</v>
      </c>
      <c r="I50" s="46"/>
      <c r="M50" s="20">
        <v>8</v>
      </c>
      <c r="N50" s="23" t="s">
        <v>46</v>
      </c>
      <c r="O50" s="24">
        <v>2022</v>
      </c>
      <c r="P50" s="18">
        <f t="shared" si="0"/>
        <v>15</v>
      </c>
      <c r="Q50" s="19">
        <f t="shared" si="1"/>
        <v>15</v>
      </c>
    </row>
    <row r="51" spans="1:17" ht="14.25" customHeight="1" x14ac:dyDescent="0.25">
      <c r="A51" s="1">
        <v>22</v>
      </c>
      <c r="B51" s="2" t="s">
        <v>10</v>
      </c>
      <c r="C51" s="5" t="s">
        <v>43</v>
      </c>
      <c r="D51" s="4">
        <v>44935</v>
      </c>
      <c r="E51" s="4">
        <v>44964</v>
      </c>
      <c r="F51" s="5">
        <v>7</v>
      </c>
      <c r="G51" s="6">
        <v>1</v>
      </c>
      <c r="H51" s="58" t="s">
        <v>12</v>
      </c>
      <c r="I51" s="46"/>
      <c r="M51" s="20">
        <v>9</v>
      </c>
      <c r="N51" s="23" t="s">
        <v>47</v>
      </c>
      <c r="O51" s="24">
        <v>2023</v>
      </c>
      <c r="P51" s="18">
        <f t="shared" si="0"/>
        <v>17</v>
      </c>
      <c r="Q51" s="19">
        <f t="shared" si="1"/>
        <v>15</v>
      </c>
    </row>
    <row r="52" spans="1:17" ht="14.25" customHeight="1" x14ac:dyDescent="0.25">
      <c r="A52" s="1">
        <v>23</v>
      </c>
      <c r="B52" s="2"/>
      <c r="C52" s="5"/>
      <c r="D52" s="5"/>
      <c r="E52" s="5"/>
      <c r="F52" s="5"/>
      <c r="G52" s="3"/>
      <c r="H52" s="58"/>
      <c r="I52" s="46"/>
      <c r="M52" s="20">
        <v>10</v>
      </c>
      <c r="N52" s="23" t="s">
        <v>48</v>
      </c>
      <c r="O52" s="24">
        <v>2024</v>
      </c>
      <c r="P52" s="18">
        <f t="shared" si="0"/>
        <v>0</v>
      </c>
      <c r="Q52" s="19">
        <f t="shared" si="1"/>
        <v>0</v>
      </c>
    </row>
    <row r="53" spans="1:17" ht="14.25" customHeight="1" x14ac:dyDescent="0.25">
      <c r="A53" s="1">
        <v>24</v>
      </c>
      <c r="B53" s="2"/>
      <c r="C53" s="5"/>
      <c r="D53" s="5"/>
      <c r="E53" s="5"/>
      <c r="F53" s="5"/>
      <c r="G53" s="3"/>
      <c r="H53" s="58"/>
      <c r="I53" s="46"/>
      <c r="M53" s="20">
        <v>11</v>
      </c>
      <c r="N53" s="23" t="s">
        <v>49</v>
      </c>
      <c r="O53" s="24">
        <v>2025</v>
      </c>
      <c r="P53" s="18">
        <f t="shared" si="0"/>
        <v>0</v>
      </c>
      <c r="Q53" s="19">
        <f t="shared" si="1"/>
        <v>0</v>
      </c>
    </row>
    <row r="54" spans="1:17" ht="14.25" customHeight="1" x14ac:dyDescent="0.25">
      <c r="A54" s="1">
        <v>25</v>
      </c>
      <c r="B54" s="2"/>
      <c r="C54" s="5"/>
      <c r="D54" s="5"/>
      <c r="E54" s="5"/>
      <c r="F54" s="5"/>
      <c r="G54" s="3"/>
      <c r="H54" s="58"/>
      <c r="I54" s="46"/>
      <c r="M54" s="20">
        <v>12</v>
      </c>
      <c r="N54" s="23" t="s">
        <v>50</v>
      </c>
      <c r="O54" s="24">
        <v>2026</v>
      </c>
      <c r="P54" s="18">
        <f t="shared" si="0"/>
        <v>0</v>
      </c>
      <c r="Q54" s="19">
        <f t="shared" si="1"/>
        <v>0</v>
      </c>
    </row>
    <row r="55" spans="1:17" ht="14.25" customHeight="1" x14ac:dyDescent="0.25">
      <c r="A55" s="1">
        <v>26</v>
      </c>
      <c r="B55" s="2"/>
      <c r="C55" s="5"/>
      <c r="D55" s="5"/>
      <c r="E55" s="5"/>
      <c r="F55" s="5"/>
      <c r="G55" s="3"/>
      <c r="H55" s="58"/>
      <c r="I55" s="46"/>
      <c r="M55" s="20">
        <v>13</v>
      </c>
      <c r="N55" s="23" t="s">
        <v>51</v>
      </c>
      <c r="O55" s="24">
        <v>2027</v>
      </c>
      <c r="P55" s="18">
        <f t="shared" si="0"/>
        <v>0</v>
      </c>
      <c r="Q55" s="19">
        <f t="shared" si="1"/>
        <v>0</v>
      </c>
    </row>
    <row r="56" spans="1:17" ht="14.25" customHeight="1" x14ac:dyDescent="0.25">
      <c r="A56" s="1">
        <v>27</v>
      </c>
      <c r="B56" s="2"/>
      <c r="C56" s="5"/>
      <c r="D56" s="5"/>
      <c r="E56" s="5"/>
      <c r="F56" s="5"/>
      <c r="G56" s="3"/>
      <c r="H56" s="58"/>
      <c r="I56" s="46"/>
      <c r="M56" s="20">
        <v>14</v>
      </c>
      <c r="N56" s="23" t="s">
        <v>52</v>
      </c>
      <c r="O56" s="24">
        <v>2028</v>
      </c>
      <c r="P56" s="18">
        <f t="shared" si="0"/>
        <v>0</v>
      </c>
      <c r="Q56" s="19">
        <f t="shared" si="1"/>
        <v>0</v>
      </c>
    </row>
    <row r="57" spans="1:17" ht="14.25" customHeight="1" thickBot="1" x14ac:dyDescent="0.3">
      <c r="A57" s="1">
        <v>28</v>
      </c>
      <c r="B57" s="2"/>
      <c r="C57" s="5"/>
      <c r="D57" s="5"/>
      <c r="E57" s="5"/>
      <c r="F57" s="5"/>
      <c r="G57" s="3"/>
      <c r="H57" s="58"/>
      <c r="I57" s="46"/>
      <c r="M57" s="20">
        <v>15</v>
      </c>
      <c r="N57" s="25" t="s">
        <v>53</v>
      </c>
      <c r="O57" s="26">
        <v>2029</v>
      </c>
      <c r="P57" s="18">
        <f t="shared" si="0"/>
        <v>0</v>
      </c>
      <c r="Q57" s="19">
        <f t="shared" si="1"/>
        <v>0</v>
      </c>
    </row>
    <row r="58" spans="1:17" ht="14.25" customHeight="1" x14ac:dyDescent="0.25">
      <c r="A58" s="1">
        <v>29</v>
      </c>
      <c r="B58" s="2"/>
      <c r="C58" s="5"/>
      <c r="D58" s="5"/>
      <c r="E58" s="5"/>
      <c r="F58" s="5"/>
      <c r="G58" s="3"/>
      <c r="H58" s="58"/>
      <c r="I58" s="46"/>
    </row>
    <row r="59" spans="1:17" ht="14.25" customHeight="1" x14ac:dyDescent="0.25">
      <c r="A59" s="1">
        <v>30</v>
      </c>
      <c r="B59" s="2"/>
      <c r="C59" s="5"/>
      <c r="D59" s="5"/>
      <c r="E59" s="5"/>
      <c r="F59" s="5"/>
      <c r="G59" s="3"/>
      <c r="H59" s="58"/>
      <c r="I59" s="46"/>
    </row>
    <row r="60" spans="1:17" ht="14.25" customHeight="1" x14ac:dyDescent="0.25">
      <c r="B60" s="11" t="s">
        <v>17</v>
      </c>
      <c r="E60" s="36" t="s">
        <v>15</v>
      </c>
      <c r="F60" s="37">
        <f>QUOTIENT(SUM(Q45:Q57),15)*15</f>
        <v>45</v>
      </c>
      <c r="G60" s="17"/>
      <c r="H60" s="42">
        <f>IF(MOD(SUM(Q45:Q57),15)=0,"",MOD(SUM(Q45:Q57),15))</f>
        <v>9</v>
      </c>
      <c r="I60" s="43" t="str">
        <f>IF(H60="","","→ CH não aproveitada")</f>
        <v>→ CH não aproveitada</v>
      </c>
    </row>
    <row r="61" spans="1:17" ht="14.25" customHeight="1" x14ac:dyDescent="0.25">
      <c r="G61" s="17"/>
      <c r="H61" s="32" t="str">
        <f>IF(H60="","","Essa CH poderá ser combinada com CH de outra SEMAC, em solicitação futura.")</f>
        <v>Essa CH poderá ser combinada com CH de outra SEMAC, em solicitação futura.</v>
      </c>
    </row>
    <row r="62" spans="1:17" ht="14.25" customHeight="1" x14ac:dyDescent="0.25">
      <c r="E62" s="39" t="s">
        <v>16</v>
      </c>
      <c r="F62" s="40">
        <f>F60+F41</f>
        <v>62</v>
      </c>
      <c r="G62" s="17"/>
      <c r="H62" s="41" t="str">
        <f>IF(H60="","","No caso das SEMACs, só se aproveita 15 h; nem mais e nem menos.")</f>
        <v>No caso das SEMACs, só se aproveita 15 h; nem mais e nem menos.</v>
      </c>
    </row>
    <row r="63" spans="1:17" ht="14.25" customHeight="1" x14ac:dyDescent="0.25">
      <c r="G63" s="17"/>
    </row>
    <row r="64" spans="1:17" ht="14.25" customHeight="1" x14ac:dyDescent="0.25">
      <c r="E64" s="61" t="s">
        <v>60</v>
      </c>
      <c r="F64" s="61"/>
      <c r="G64" s="61"/>
      <c r="H64" s="8" t="str">
        <f>IF(E65=0,"","Esse registro é feito, tipicamente, em até duas semanas.")</f>
        <v>Esse registro é feito, tipicamente, em até duas semanas.</v>
      </c>
    </row>
    <row r="65" spans="5:8" ht="14.25" customHeight="1" x14ac:dyDescent="0.25">
      <c r="E65" s="61">
        <f>QUOTIENT(F62,15)*15</f>
        <v>60</v>
      </c>
      <c r="F65" s="61"/>
      <c r="G65" s="61"/>
    </row>
    <row r="66" spans="5:8" ht="14.25" customHeight="1" x14ac:dyDescent="0.25">
      <c r="E66" s="62" t="s">
        <v>61</v>
      </c>
      <c r="F66" s="62"/>
      <c r="G66" s="62"/>
      <c r="H66" s="63" t="str">
        <f>IF(E67=0,"","Para ser registrada no histórico, esta CH deverá ser combinada com mais CH, ")</f>
        <v xml:space="preserve">Para ser registrada no histórico, esta CH deverá ser combinada com mais CH, </v>
      </c>
    </row>
    <row r="67" spans="5:8" ht="14.25" customHeight="1" x14ac:dyDescent="0.25">
      <c r="E67" s="62">
        <f>MOD(F62,15)</f>
        <v>2</v>
      </c>
      <c r="F67" s="62"/>
      <c r="G67" s="62"/>
      <c r="H67" s="8" t="str">
        <f>IF(E67=0,"","em nova solicitação, a fim de formar valor múltiplo de 15 h. (A documentação ")</f>
        <v xml:space="preserve">em nova solicitação, a fim de formar valor múltiplo de 15 h. (A documentação </v>
      </c>
    </row>
    <row r="68" spans="5:8" ht="14.25" customHeight="1" x14ac:dyDescent="0.25">
      <c r="E68" s="41"/>
      <c r="H68" s="8" t="str">
        <f>IF(E67=0,"","não precisa ser reapresentada, pois esta CH ficará arquivada para uso futuro.)")</f>
        <v>não precisa ser reapresentada, pois esta CH ficará arquivada para uso futuro.)</v>
      </c>
    </row>
    <row r="69" spans="5:8" ht="14.25" customHeight="1" x14ac:dyDescent="0.25">
      <c r="G69" s="19"/>
    </row>
    <row r="70" spans="5:8" ht="14.25" customHeight="1" x14ac:dyDescent="0.25">
      <c r="G70" s="19"/>
    </row>
    <row r="71" spans="5:8" ht="14.25" customHeight="1" x14ac:dyDescent="0.25">
      <c r="G71" s="19"/>
    </row>
    <row r="72" spans="5:8" ht="14.25" customHeight="1" x14ac:dyDescent="0.25">
      <c r="G72" s="19"/>
    </row>
    <row r="73" spans="5:8" ht="14.25" customHeight="1" x14ac:dyDescent="0.25">
      <c r="G73" s="19"/>
    </row>
    <row r="74" spans="5:8" ht="14.25" customHeight="1" x14ac:dyDescent="0.25">
      <c r="G74" s="19"/>
    </row>
    <row r="75" spans="5:8" ht="14.25" customHeight="1" x14ac:dyDescent="0.25">
      <c r="G75" s="19"/>
    </row>
    <row r="76" spans="5:8" ht="14.25" customHeight="1" x14ac:dyDescent="0.25">
      <c r="G76" s="19"/>
    </row>
    <row r="77" spans="5:8" ht="14.25" customHeight="1" x14ac:dyDescent="0.25">
      <c r="G77" s="19"/>
    </row>
    <row r="78" spans="5:8" ht="14.25" customHeight="1" x14ac:dyDescent="0.25">
      <c r="G78" s="19"/>
    </row>
    <row r="79" spans="5:8" ht="14.25" customHeight="1" x14ac:dyDescent="0.25">
      <c r="G79" s="19"/>
    </row>
    <row r="80" spans="5:8" ht="14.25" customHeight="1" x14ac:dyDescent="0.25">
      <c r="G80" s="19"/>
    </row>
    <row r="81" spans="7:7" ht="14.25" customHeight="1" x14ac:dyDescent="0.25">
      <c r="G81" s="19"/>
    </row>
    <row r="82" spans="7:7" ht="14.25" customHeight="1" x14ac:dyDescent="0.25"/>
    <row r="83" spans="7:7" ht="14.25" customHeight="1" x14ac:dyDescent="0.25"/>
    <row r="84" spans="7:7" ht="14.25" customHeight="1" x14ac:dyDescent="0.25"/>
    <row r="85" spans="7:7" ht="14.25" customHeight="1" x14ac:dyDescent="0.25"/>
    <row r="86" spans="7:7" ht="14.25" customHeight="1" x14ac:dyDescent="0.25"/>
    <row r="87" spans="7:7" ht="14.25" customHeight="1" x14ac:dyDescent="0.25"/>
    <row r="88" spans="7:7" ht="14.25" customHeight="1" x14ac:dyDescent="0.25"/>
    <row r="89" spans="7:7" ht="14.25" customHeight="1" x14ac:dyDescent="0.25"/>
    <row r="90" spans="7:7" ht="14.25" customHeight="1" x14ac:dyDescent="0.25"/>
    <row r="91" spans="7:7" ht="14.25" customHeight="1" x14ac:dyDescent="0.25"/>
    <row r="92" spans="7:7" ht="14.25" customHeight="1" x14ac:dyDescent="0.25"/>
    <row r="93" spans="7:7" ht="14.25" customHeight="1" x14ac:dyDescent="0.25"/>
    <row r="94" spans="7:7" ht="14.25" customHeight="1" x14ac:dyDescent="0.25"/>
    <row r="95" spans="7:7" ht="14.25" customHeight="1" x14ac:dyDescent="0.25"/>
    <row r="96" spans="7:7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  <row r="1005" ht="14.25" customHeight="1" x14ac:dyDescent="0.25"/>
    <row r="1006" ht="14.25" customHeight="1" x14ac:dyDescent="0.25"/>
    <row r="1007" ht="14.25" customHeight="1" x14ac:dyDescent="0.25"/>
    <row r="1008" ht="14.25" customHeight="1" x14ac:dyDescent="0.25"/>
    <row r="1009" ht="14.25" customHeight="1" x14ac:dyDescent="0.25"/>
  </sheetData>
  <sheetProtection algorithmName="SHA-512" hashValue="f19gBkuLQjDraPIDA6LN/XguHKXHGK3RlJw5RtgFGblHlVeKvBRhMD/AOzyHODSUPVYVXbuTR6E85DkLAyRQug==" saltValue="DR6eZ46OjmYU7gS9RdDCiw==" spinCount="100000" sheet="1" insertRows="0"/>
  <protectedRanges>
    <protectedRange sqref="B45:I59" name="Intervalo2"/>
    <protectedRange sqref="B26:I40" name="Intervalo1"/>
  </protectedRanges>
  <mergeCells count="55">
    <mergeCell ref="E64:G64"/>
    <mergeCell ref="E65:G65"/>
    <mergeCell ref="E66:G66"/>
    <mergeCell ref="E67:G67"/>
    <mergeCell ref="H57:I57"/>
    <mergeCell ref="H58:I58"/>
    <mergeCell ref="H59:I59"/>
    <mergeCell ref="H55:I55"/>
    <mergeCell ref="H56:I56"/>
    <mergeCell ref="H39:I39"/>
    <mergeCell ref="H40:I40"/>
    <mergeCell ref="A43:I43"/>
    <mergeCell ref="H50:I50"/>
    <mergeCell ref="H51:I51"/>
    <mergeCell ref="H52:I52"/>
    <mergeCell ref="H53:I53"/>
    <mergeCell ref="H54:I54"/>
    <mergeCell ref="H45:I45"/>
    <mergeCell ref="H46:I46"/>
    <mergeCell ref="H47:I47"/>
    <mergeCell ref="H48:I48"/>
    <mergeCell ref="H49:I49"/>
    <mergeCell ref="H37:I37"/>
    <mergeCell ref="H38:I38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B17:I18"/>
    <mergeCell ref="C12:I12"/>
    <mergeCell ref="C14:I14"/>
    <mergeCell ref="C15:I15"/>
    <mergeCell ref="C16:I16"/>
    <mergeCell ref="N43:P43"/>
    <mergeCell ref="H44:I44"/>
    <mergeCell ref="B1:I1"/>
    <mergeCell ref="B2:I2"/>
    <mergeCell ref="B3:I3"/>
    <mergeCell ref="B11:I11"/>
    <mergeCell ref="C6:I6"/>
    <mergeCell ref="C8:I8"/>
    <mergeCell ref="C9:I9"/>
    <mergeCell ref="C10:I10"/>
    <mergeCell ref="C4:I4"/>
    <mergeCell ref="C5:I5"/>
    <mergeCell ref="A24:I24"/>
    <mergeCell ref="C13:I13"/>
    <mergeCell ref="H25:I25"/>
    <mergeCell ref="H26:I26"/>
  </mergeCells>
  <phoneticPr fontId="20" type="noConversion"/>
  <dataValidations disablePrompts="1" count="1">
    <dataValidation type="list" allowBlank="1" showInputMessage="1" showErrorMessage="1" sqref="C45:C59" xr:uid="{3A74602D-E187-482D-A35D-E8B5E1B8BF09}">
      <formula1>$N$45:$N$57</formula1>
    </dataValidation>
  </dataValidations>
  <pageMargins left="0.511811024" right="0.511811024" top="0.78740157499999996" bottom="0.78740157499999996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Listagem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Guilherme Piazentini Colnago</cp:lastModifiedBy>
  <dcterms:created xsi:type="dcterms:W3CDTF">2024-01-30T12:20:41Z</dcterms:created>
  <dcterms:modified xsi:type="dcterms:W3CDTF">2024-10-10T15:39:21Z</dcterms:modified>
</cp:coreProperties>
</file>